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caftwtx-my.sharepoint.com/personal/jordan_brown_childcareassociates_org/Documents/Policy/TEFA/Flyers and FAQs/"/>
    </mc:Choice>
  </mc:AlternateContent>
  <xr:revisionPtr revIDLastSave="496" documentId="8_{CB09282D-0991-42CD-A340-5590014E2950}" xr6:coauthVersionLast="47" xr6:coauthVersionMax="47" xr10:uidLastSave="{2D82B61D-33C5-408E-8B14-89E35929A25C}"/>
  <bookViews>
    <workbookView xWindow="-120" yWindow="-120" windowWidth="29040" windowHeight="15720" xr2:uid="{00000000-000D-0000-FFFF-FFFF00000000}"/>
  </bookViews>
  <sheets>
    <sheet name="Full Calculator" sheetId="3" r:id="rId1"/>
    <sheet name="Simplified Results" sheetId="5" r:id="rId2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3" l="1"/>
  <c r="B34" i="3"/>
  <c r="B21" i="3"/>
  <c r="B19" i="3"/>
  <c r="B13" i="3"/>
  <c r="B12" i="3"/>
  <c r="B2" i="5" s="1"/>
  <c r="B26" i="3" l="1"/>
  <c r="B27" i="3" s="1"/>
  <c r="B20" i="3"/>
  <c r="B15" i="3"/>
  <c r="B16" i="3" l="1"/>
  <c r="B22" i="3" s="1"/>
  <c r="B29" i="3" l="1"/>
  <c r="B30" i="3" s="1"/>
  <c r="B23" i="3"/>
  <c r="B3" i="5" s="1"/>
  <c r="B35" i="3" l="1"/>
  <c r="B36" i="3" s="1"/>
  <c r="B5" i="5" s="1"/>
  <c r="B4" i="5"/>
  <c r="B31" i="3"/>
</calcChain>
</file>

<file path=xl/sharedStrings.xml><?xml version="1.0" encoding="utf-8"?>
<sst xmlns="http://schemas.openxmlformats.org/spreadsheetml/2006/main" count="57" uniqueCount="50">
  <si>
    <t>Input / Calculation</t>
  </si>
  <si>
    <t>Value</t>
  </si>
  <si>
    <t>Notes</t>
  </si>
  <si>
    <t>Monthly Full-Time Tuition</t>
  </si>
  <si>
    <t>Weekly Hours (Full-Time)</t>
  </si>
  <si>
    <t>Weeks per Month</t>
  </si>
  <si>
    <t>Monthly Hours</t>
  </si>
  <si>
    <t>TEFA Hours per Week</t>
  </si>
  <si>
    <t>Monthly TEFA Hours</t>
  </si>
  <si>
    <t>Wraparound Hours per Week</t>
  </si>
  <si>
    <t>Monthly Wraparound Hours</t>
  </si>
  <si>
    <t>Discount (%)</t>
  </si>
  <si>
    <t>Discount Amount</t>
  </si>
  <si>
    <t>Total Value of Care</t>
  </si>
  <si>
    <t>Should match full tuition equivalent</t>
  </si>
  <si>
    <t>DISCOUNTS (OPTIONAL)</t>
  </si>
  <si>
    <t>TEFA Weight</t>
  </si>
  <si>
    <t>TEFA Hourly Rate</t>
  </si>
  <si>
    <t>Weighted Base Rate</t>
  </si>
  <si>
    <t>Wraparound Weight</t>
  </si>
  <si>
    <t>Wraparound Hourly Rate</t>
  </si>
  <si>
    <t>WRAPAROUND TUITION CALCULATION (PARENT OR CCS PAID)</t>
  </si>
  <si>
    <t>TEFA Cost of Care</t>
  </si>
  <si>
    <t>Wraparound Cost of Care</t>
  </si>
  <si>
    <t>Monthly Full-Time Tuition (with TEFA)</t>
  </si>
  <si>
    <t>Discounts (family-specific)</t>
  </si>
  <si>
    <t xml:space="preserve">The amount you will charge to the student's TEFA account. </t>
  </si>
  <si>
    <t>The hours of high quality pre-k instruction.</t>
  </si>
  <si>
    <t>The hours of non-instructional care.</t>
  </si>
  <si>
    <t>TEFA Monthly Tuition</t>
  </si>
  <si>
    <t>Wraparound Monthly Tuition</t>
  </si>
  <si>
    <t>The amount TEFA parents must may for out-of-pocket or with a scholarship.</t>
  </si>
  <si>
    <t>TEFA TUITION CALCULATION</t>
  </si>
  <si>
    <t>Discounted Parent Payment</t>
  </si>
  <si>
    <t>The total hours of care provided (TEFA + wraparound)</t>
  </si>
  <si>
    <t>Edit this number to get precise weeks per month.</t>
  </si>
  <si>
    <t>The weighted base rate is different from your standard hourly rate. It is determined by a function that accounts for increased TEFA costs without affecting full-day tuition</t>
  </si>
  <si>
    <t>The monthly out-of-pocket tuition charged to TEFA families for wraparound care.</t>
  </si>
  <si>
    <t>Discounted Parent Payment (optional)</t>
  </si>
  <si>
    <t>The full-day rate for all students.</t>
  </si>
  <si>
    <r>
      <rPr>
        <b/>
        <sz val="12"/>
        <color theme="5"/>
        <rFont val="Symbol"/>
        <family val="1"/>
        <charset val="2"/>
      </rPr>
      <t>¬</t>
    </r>
    <r>
      <rPr>
        <b/>
        <sz val="12"/>
        <color theme="5"/>
        <rFont val="Calibri"/>
        <family val="2"/>
        <scheme val="minor"/>
      </rPr>
      <t xml:space="preserve"> Enter full monthly tuition rate (weekly rate x 4.3)</t>
    </r>
  </si>
  <si>
    <r>
      <rPr>
        <b/>
        <sz val="12"/>
        <color theme="5"/>
        <rFont val="Symbol"/>
        <family val="1"/>
        <charset val="2"/>
      </rPr>
      <t>¬</t>
    </r>
    <r>
      <rPr>
        <b/>
        <sz val="12"/>
        <color theme="5"/>
        <rFont val="Calibri"/>
        <family val="2"/>
        <scheme val="minor"/>
      </rPr>
      <t xml:space="preserve"> Enter your total hours of operation per week</t>
    </r>
  </si>
  <si>
    <r>
      <rPr>
        <b/>
        <sz val="12"/>
        <color theme="5"/>
        <rFont val="Symbol"/>
        <family val="1"/>
        <charset val="2"/>
      </rPr>
      <t>¬</t>
    </r>
    <r>
      <rPr>
        <b/>
        <sz val="12"/>
        <color theme="5"/>
        <rFont val="Calibri"/>
        <family val="2"/>
      </rPr>
      <t xml:space="preserve"> </t>
    </r>
    <r>
      <rPr>
        <b/>
        <sz val="12"/>
        <color theme="5"/>
        <rFont val="Calibri"/>
        <family val="2"/>
        <scheme val="minor"/>
      </rPr>
      <t>Enter the # of hours you are meeting the HQPK standards</t>
    </r>
  </si>
  <si>
    <r>
      <rPr>
        <b/>
        <sz val="12"/>
        <color theme="5"/>
        <rFont val="Symbol"/>
        <family val="1"/>
        <charset val="2"/>
      </rPr>
      <t>¬</t>
    </r>
    <r>
      <rPr>
        <b/>
        <sz val="12"/>
        <color theme="5"/>
        <rFont val="Calibri"/>
        <family val="2"/>
      </rPr>
      <t xml:space="preserve"> </t>
    </r>
    <r>
      <rPr>
        <b/>
        <sz val="12"/>
        <color theme="5"/>
        <rFont val="Calibri"/>
        <family val="2"/>
        <scheme val="minor"/>
      </rPr>
      <t>Enter the TEFA weighted cost (e.g., 50% increase from base rate)</t>
    </r>
  </si>
  <si>
    <r>
      <rPr>
        <b/>
        <sz val="12"/>
        <color theme="5"/>
        <rFont val="Symbol"/>
        <family val="1"/>
        <charset val="2"/>
      </rPr>
      <t>¬</t>
    </r>
    <r>
      <rPr>
        <b/>
        <sz val="12"/>
        <color theme="5"/>
        <rFont val="Calibri"/>
        <family val="2"/>
      </rPr>
      <t xml:space="preserve"> </t>
    </r>
    <r>
      <rPr>
        <b/>
        <sz val="12"/>
        <color theme="5"/>
        <rFont val="Calibri"/>
        <family val="2"/>
        <scheme val="minor"/>
      </rPr>
      <t>Enter the wraparound weighted cost (e.g., 10% decrease from base rate)</t>
    </r>
  </si>
  <si>
    <r>
      <rPr>
        <b/>
        <sz val="12"/>
        <color theme="5"/>
        <rFont val="Symbol"/>
        <family val="1"/>
        <charset val="2"/>
      </rPr>
      <t>¬</t>
    </r>
    <r>
      <rPr>
        <b/>
        <sz val="12"/>
        <color theme="5"/>
        <rFont val="Calibri"/>
        <family val="2"/>
      </rPr>
      <t xml:space="preserve"> </t>
    </r>
    <r>
      <rPr>
        <b/>
        <sz val="12"/>
        <color theme="5"/>
        <rFont val="Calibri"/>
        <family val="2"/>
        <scheme val="minor"/>
      </rPr>
      <t>Enter applicable discounts (e.g., 5% off)</t>
    </r>
  </si>
  <si>
    <r>
      <t xml:space="preserve">Please enter the following information about your program. Rows 2-7 will auto-populate into the calculator below. 
</t>
    </r>
    <r>
      <rPr>
        <i/>
        <sz val="14"/>
        <color theme="1"/>
        <rFont val="Calibri"/>
        <family val="2"/>
        <scheme val="minor"/>
      </rPr>
      <t>See the Simplified Results tab for final tuition pricing.</t>
    </r>
  </si>
  <si>
    <t xml:space="preserve">The amount you will charge to a student's TEFA account. </t>
  </si>
  <si>
    <t>The amount TEFA parents must may out-of-pocket or with a scholarship.</t>
  </si>
  <si>
    <t xml:space="preserve">The percent reduced from the wraparound tuition payment (siblings, teacher discounts, etc.).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</si>
</sst>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/>
      <name val="Calibri"/>
      <family val="1"/>
      <charset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2"/>
      <color theme="5"/>
      <name val="Calibri"/>
      <family val="1"/>
      <charset val="2"/>
      <scheme val="minor"/>
    </font>
    <font>
      <b/>
      <sz val="12"/>
      <color theme="5"/>
      <name val="Symbol"/>
      <family val="1"/>
      <charset val="2"/>
    </font>
    <font>
      <b/>
      <sz val="12"/>
      <color theme="5"/>
      <name val="Calibri"/>
      <family val="2"/>
      <scheme val="minor"/>
    </font>
    <font>
      <b/>
      <sz val="12"/>
      <color theme="5"/>
      <name val="Calibri"/>
      <family val="2"/>
    </font>
    <font>
      <i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3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9">
    <xf numFmtId="0" fontId="0" fillId="0" borderId="0" xfId="0"/>
    <xf numFmtId="0" fontId="2" fillId="0" borderId="3" xfId="0" applyFont="1" applyBorder="1" applyProtection="1">
      <protection locked="0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9" borderId="5" xfId="0" applyFont="1" applyFill="1" applyBorder="1" applyAlignment="1" applyProtection="1">
      <alignment horizontal="center"/>
      <protection locked="0"/>
    </xf>
    <xf numFmtId="0" fontId="5" fillId="0" borderId="2" xfId="0" applyFont="1" applyBorder="1" applyProtection="1">
      <protection locked="0"/>
    </xf>
    <xf numFmtId="0" fontId="1" fillId="0" borderId="2" xfId="0" applyFont="1" applyBorder="1"/>
    <xf numFmtId="0" fontId="1" fillId="0" borderId="0" xfId="0" applyFont="1" applyFill="1" applyBorder="1"/>
    <xf numFmtId="9" fontId="0" fillId="0" borderId="0" xfId="0" applyNumberFormat="1" applyBorder="1"/>
    <xf numFmtId="0" fontId="5" fillId="0" borderId="0" xfId="0" applyFont="1" applyBorder="1" applyProtection="1">
      <protection locked="0"/>
    </xf>
    <xf numFmtId="6" fontId="0" fillId="0" borderId="6" xfId="0" applyNumberFormat="1" applyBorder="1" applyAlignment="1">
      <alignment horizontal="center"/>
    </xf>
    <xf numFmtId="0" fontId="2" fillId="7" borderId="13" xfId="0" applyFont="1" applyFill="1" applyBorder="1" applyProtection="1">
      <protection locked="0"/>
    </xf>
    <xf numFmtId="6" fontId="2" fillId="0" borderId="18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Protection="1"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0" fontId="2" fillId="3" borderId="19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44" fontId="2" fillId="2" borderId="2" xfId="0" applyNumberFormat="1" applyFont="1" applyFill="1" applyBorder="1" applyAlignment="1" applyProtection="1">
      <alignment horizontal="center"/>
    </xf>
    <xf numFmtId="0" fontId="0" fillId="8" borderId="2" xfId="0" applyFill="1" applyBorder="1" applyProtection="1">
      <protection locked="0"/>
    </xf>
    <xf numFmtId="0" fontId="0" fillId="8" borderId="2" xfId="0" applyFill="1" applyBorder="1" applyAlignment="1" applyProtection="1">
      <alignment horizontal="center"/>
    </xf>
    <xf numFmtId="0" fontId="0" fillId="0" borderId="2" xfId="0" applyBorder="1" applyProtection="1">
      <protection locked="0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</xf>
    <xf numFmtId="0" fontId="0" fillId="0" borderId="2" xfId="0" applyNumberFormat="1" applyBorder="1" applyAlignment="1" applyProtection="1">
      <alignment horizontal="center"/>
    </xf>
    <xf numFmtId="0" fontId="0" fillId="6" borderId="2" xfId="0" applyFill="1" applyBorder="1" applyProtection="1">
      <protection locked="0"/>
    </xf>
    <xf numFmtId="0" fontId="0" fillId="6" borderId="2" xfId="0" applyFill="1" applyBorder="1" applyAlignment="1">
      <alignment horizontal="center"/>
    </xf>
    <xf numFmtId="0" fontId="2" fillId="9" borderId="19" xfId="0" applyFont="1" applyFill="1" applyBorder="1" applyAlignment="1" applyProtection="1">
      <alignment horizontal="center"/>
      <protection locked="0"/>
    </xf>
    <xf numFmtId="0" fontId="2" fillId="9" borderId="8" xfId="0" applyFont="1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8" fontId="0" fillId="0" borderId="7" xfId="0" applyNumberFormat="1" applyBorder="1" applyAlignment="1">
      <alignment horizontal="center"/>
    </xf>
    <xf numFmtId="0" fontId="0" fillId="10" borderId="2" xfId="0" applyFill="1" applyBorder="1" applyProtection="1">
      <protection locked="0"/>
    </xf>
    <xf numFmtId="9" fontId="0" fillId="10" borderId="2" xfId="1" applyFont="1" applyFill="1" applyBorder="1" applyAlignment="1" applyProtection="1">
      <alignment horizontal="center"/>
    </xf>
    <xf numFmtId="0" fontId="0" fillId="10" borderId="2" xfId="0" applyFont="1" applyFill="1" applyBorder="1" applyProtection="1">
      <protection locked="0"/>
    </xf>
    <xf numFmtId="0" fontId="4" fillId="0" borderId="2" xfId="0" applyFont="1" applyFill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2" fillId="0" borderId="22" xfId="0" applyFont="1" applyBorder="1" applyProtection="1">
      <protection locked="0"/>
    </xf>
    <xf numFmtId="6" fontId="2" fillId="0" borderId="23" xfId="0" applyNumberFormat="1" applyFont="1" applyBorder="1" applyAlignment="1" applyProtection="1">
      <alignment horizontal="center"/>
      <protection locked="0"/>
    </xf>
    <xf numFmtId="0" fontId="2" fillId="0" borderId="12" xfId="0" applyFont="1" applyBorder="1" applyProtection="1">
      <protection locked="0"/>
    </xf>
    <xf numFmtId="6" fontId="2" fillId="0" borderId="24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11" borderId="12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6" fontId="2" fillId="2" borderId="16" xfId="0" applyNumberFormat="1" applyFont="1" applyFill="1" applyBorder="1" applyAlignment="1">
      <alignment horizontal="center"/>
    </xf>
    <xf numFmtId="0" fontId="9" fillId="2" borderId="14" xfId="0" applyFont="1" applyFill="1" applyBorder="1" applyProtection="1">
      <protection locked="0"/>
    </xf>
    <xf numFmtId="0" fontId="11" fillId="5" borderId="20" xfId="0" applyFont="1" applyFill="1" applyBorder="1" applyProtection="1">
      <protection locked="0"/>
    </xf>
    <xf numFmtId="8" fontId="11" fillId="5" borderId="21" xfId="0" applyNumberFormat="1" applyFont="1" applyFill="1" applyBorder="1" applyAlignment="1">
      <alignment horizontal="center"/>
    </xf>
    <xf numFmtId="0" fontId="11" fillId="5" borderId="4" xfId="0" applyFont="1" applyFill="1" applyBorder="1" applyProtection="1">
      <protection locked="0"/>
    </xf>
    <xf numFmtId="0" fontId="8" fillId="0" borderId="0" xfId="0" applyFont="1"/>
    <xf numFmtId="0" fontId="11" fillId="7" borderId="20" xfId="0" applyFont="1" applyFill="1" applyBorder="1" applyProtection="1">
      <protection locked="0"/>
    </xf>
    <xf numFmtId="8" fontId="11" fillId="7" borderId="21" xfId="0" applyNumberFormat="1" applyFont="1" applyFill="1" applyBorder="1" applyAlignment="1">
      <alignment horizontal="center"/>
    </xf>
    <xf numFmtId="0" fontId="11" fillId="7" borderId="13" xfId="0" applyFont="1" applyFill="1" applyBorder="1" applyProtection="1">
      <protection locked="0"/>
    </xf>
    <xf numFmtId="0" fontId="11" fillId="11" borderId="20" xfId="0" applyFont="1" applyFill="1" applyBorder="1" applyProtection="1">
      <protection locked="0"/>
    </xf>
    <xf numFmtId="6" fontId="11" fillId="11" borderId="21" xfId="0" applyNumberFormat="1" applyFont="1" applyFill="1" applyBorder="1" applyAlignment="1">
      <alignment horizontal="center"/>
    </xf>
    <xf numFmtId="0" fontId="11" fillId="11" borderId="12" xfId="0" applyFont="1" applyFill="1" applyBorder="1" applyProtection="1">
      <protection locked="0"/>
    </xf>
    <xf numFmtId="0" fontId="13" fillId="0" borderId="26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14" fillId="0" borderId="2" xfId="0" applyFont="1" applyFill="1" applyBorder="1" applyProtection="1">
      <protection locked="0"/>
    </xf>
    <xf numFmtId="8" fontId="14" fillId="0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 applyProtection="1">
      <alignment wrapText="1"/>
      <protection locked="0"/>
    </xf>
    <xf numFmtId="0" fontId="0" fillId="0" borderId="0" xfId="0" applyFont="1"/>
    <xf numFmtId="0" fontId="6" fillId="2" borderId="2" xfId="0" applyFont="1" applyFill="1" applyBorder="1" applyProtection="1">
      <protection locked="0"/>
    </xf>
    <xf numFmtId="0" fontId="16" fillId="0" borderId="9" xfId="0" applyFont="1" applyFill="1" applyBorder="1" applyProtection="1">
      <protection locked="0"/>
    </xf>
    <xf numFmtId="0" fontId="16" fillId="0" borderId="9" xfId="0" applyFont="1" applyBorder="1" applyProtection="1">
      <protection locked="0"/>
    </xf>
    <xf numFmtId="0" fontId="16" fillId="0" borderId="10" xfId="0" applyFont="1" applyBorder="1" applyProtection="1">
      <protection locked="0"/>
    </xf>
    <xf numFmtId="0" fontId="12" fillId="0" borderId="27" xfId="0" applyFont="1" applyBorder="1"/>
    <xf numFmtId="0" fontId="12" fillId="0" borderId="28" xfId="0" applyFont="1" applyBorder="1"/>
    <xf numFmtId="0" fontId="12" fillId="0" borderId="29" xfId="0" applyFont="1" applyBorder="1"/>
    <xf numFmtId="0" fontId="12" fillId="0" borderId="30" xfId="0" applyFont="1" applyFill="1" applyBorder="1"/>
    <xf numFmtId="0" fontId="16" fillId="0" borderId="31" xfId="0" applyFont="1" applyFill="1" applyBorder="1" applyProtection="1">
      <protection locked="0"/>
    </xf>
    <xf numFmtId="0" fontId="16" fillId="0" borderId="32" xfId="0" applyFont="1" applyFill="1" applyBorder="1" applyProtection="1">
      <protection locked="0"/>
    </xf>
    <xf numFmtId="0" fontId="16" fillId="0" borderId="33" xfId="0" applyFont="1" applyBorder="1" applyProtection="1">
      <protection locked="0"/>
    </xf>
    <xf numFmtId="0" fontId="13" fillId="0" borderId="34" xfId="0" applyFont="1" applyBorder="1" applyAlignment="1">
      <alignment horizontal="left" wrapText="1"/>
    </xf>
    <xf numFmtId="0" fontId="10" fillId="2" borderId="7" xfId="0" applyFont="1" applyFill="1" applyBorder="1" applyProtection="1">
      <protection locked="0"/>
    </xf>
    <xf numFmtId="0" fontId="10" fillId="5" borderId="2" xfId="0" applyFont="1" applyFill="1" applyBorder="1" applyProtection="1">
      <protection locked="0"/>
    </xf>
    <xf numFmtId="0" fontId="10" fillId="7" borderId="2" xfId="0" applyFont="1" applyFill="1" applyBorder="1" applyProtection="1">
      <protection locked="0"/>
    </xf>
    <xf numFmtId="0" fontId="10" fillId="11" borderId="2" xfId="0" applyFont="1" applyFill="1" applyBorder="1" applyProtection="1">
      <protection locked="0"/>
    </xf>
    <xf numFmtId="44" fontId="10" fillId="2" borderId="7" xfId="2" applyFont="1" applyFill="1" applyBorder="1" applyAlignment="1" applyProtection="1">
      <alignment horizontal="center"/>
    </xf>
    <xf numFmtId="44" fontId="10" fillId="5" borderId="2" xfId="2" applyFont="1" applyFill="1" applyBorder="1" applyAlignment="1">
      <alignment horizontal="center"/>
    </xf>
    <xf numFmtId="44" fontId="10" fillId="7" borderId="2" xfId="2" applyFont="1" applyFill="1" applyBorder="1" applyAlignment="1">
      <alignment horizontal="center"/>
    </xf>
    <xf numFmtId="44" fontId="10" fillId="11" borderId="2" xfId="2" applyFont="1" applyFill="1" applyBorder="1" applyAlignment="1">
      <alignment horizontal="center"/>
    </xf>
    <xf numFmtId="44" fontId="7" fillId="0" borderId="25" xfId="2" applyFont="1" applyBorder="1" applyProtection="1">
      <protection locked="0"/>
    </xf>
    <xf numFmtId="0" fontId="7" fillId="0" borderId="35" xfId="2" applyNumberFormat="1" applyFont="1" applyBorder="1" applyProtection="1">
      <protection locked="0"/>
    </xf>
    <xf numFmtId="0" fontId="7" fillId="0" borderId="35" xfId="0" applyFont="1" applyBorder="1" applyProtection="1">
      <protection locked="0"/>
    </xf>
    <xf numFmtId="9" fontId="7" fillId="0" borderId="35" xfId="0" applyNumberFormat="1" applyFont="1" applyBorder="1" applyProtection="1">
      <protection locked="0"/>
    </xf>
    <xf numFmtId="9" fontId="7" fillId="0" borderId="36" xfId="0" applyNumberFormat="1" applyFont="1" applyBorder="1" applyProtection="1">
      <protection locked="0"/>
    </xf>
    <xf numFmtId="9" fontId="7" fillId="0" borderId="37" xfId="0" applyNumberFormat="1" applyFont="1" applyBorder="1" applyProtection="1">
      <protection locked="0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5A44-5388-4A0A-A4BA-0614F5D5BE62}">
  <dimension ref="A1:C36"/>
  <sheetViews>
    <sheetView tabSelected="1" workbookViewId="0">
      <selection activeCell="D11" sqref="D11"/>
    </sheetView>
  </sheetViews>
  <sheetFormatPr defaultRowHeight="15"/>
  <cols>
    <col min="1" max="1" width="39.140625" bestFit="1" customWidth="1"/>
    <col min="2" max="2" width="14.5703125" customWidth="1"/>
    <col min="3" max="3" width="99.7109375" customWidth="1"/>
  </cols>
  <sheetData>
    <row r="1" spans="1:3" ht="49.5" customHeight="1" thickBot="1">
      <c r="A1" s="57" t="s">
        <v>46</v>
      </c>
      <c r="B1" s="74"/>
      <c r="C1" s="58"/>
    </row>
    <row r="2" spans="1:3" ht="15.75">
      <c r="A2" s="67" t="s">
        <v>24</v>
      </c>
      <c r="B2" s="83">
        <v>1020</v>
      </c>
      <c r="C2" s="71" t="s">
        <v>40</v>
      </c>
    </row>
    <row r="3" spans="1:3" ht="15.75">
      <c r="A3" s="68" t="s">
        <v>4</v>
      </c>
      <c r="B3" s="84">
        <v>50</v>
      </c>
      <c r="C3" s="72" t="s">
        <v>41</v>
      </c>
    </row>
    <row r="4" spans="1:3" ht="15.75">
      <c r="A4" s="68" t="s">
        <v>7</v>
      </c>
      <c r="B4" s="85">
        <v>40</v>
      </c>
      <c r="C4" s="64" t="s">
        <v>42</v>
      </c>
    </row>
    <row r="5" spans="1:3" ht="15.75">
      <c r="A5" s="68" t="s">
        <v>22</v>
      </c>
      <c r="B5" s="86">
        <v>0.5</v>
      </c>
      <c r="C5" s="65" t="s">
        <v>43</v>
      </c>
    </row>
    <row r="6" spans="1:3" ht="15.75">
      <c r="A6" s="69" t="s">
        <v>23</v>
      </c>
      <c r="B6" s="87">
        <v>-0.1</v>
      </c>
      <c r="C6" s="66" t="s">
        <v>44</v>
      </c>
    </row>
    <row r="7" spans="1:3" ht="16.5" thickBot="1">
      <c r="A7" s="70" t="s">
        <v>25</v>
      </c>
      <c r="B7" s="88">
        <v>0.05</v>
      </c>
      <c r="C7" s="73" t="s">
        <v>45</v>
      </c>
    </row>
    <row r="8" spans="1:3">
      <c r="A8" s="6"/>
      <c r="B8" s="7"/>
      <c r="C8" s="8"/>
    </row>
    <row r="9" spans="1:3">
      <c r="A9" s="6"/>
      <c r="B9" s="7"/>
      <c r="C9" s="8"/>
    </row>
    <row r="11" spans="1:3">
      <c r="A11" s="5" t="s">
        <v>0</v>
      </c>
      <c r="B11" s="5" t="s">
        <v>1</v>
      </c>
      <c r="C11" s="5" t="s">
        <v>2</v>
      </c>
    </row>
    <row r="12" spans="1:3">
      <c r="A12" s="17" t="s">
        <v>3</v>
      </c>
      <c r="B12" s="18">
        <f>B2</f>
        <v>1020</v>
      </c>
      <c r="C12" s="63" t="s">
        <v>39</v>
      </c>
    </row>
    <row r="13" spans="1:3">
      <c r="A13" s="19" t="s">
        <v>4</v>
      </c>
      <c r="B13" s="20">
        <f>B3</f>
        <v>50</v>
      </c>
      <c r="C13" s="19" t="s">
        <v>34</v>
      </c>
    </row>
    <row r="14" spans="1:3">
      <c r="A14" s="21" t="s">
        <v>5</v>
      </c>
      <c r="B14" s="37">
        <v>4.3</v>
      </c>
      <c r="C14" s="36" t="s">
        <v>35</v>
      </c>
    </row>
    <row r="15" spans="1:3">
      <c r="A15" s="21" t="s">
        <v>6</v>
      </c>
      <c r="B15" s="22">
        <f>B13*B14</f>
        <v>215</v>
      </c>
      <c r="C15" s="21"/>
    </row>
    <row r="16" spans="1:3" ht="30.75" customHeight="1">
      <c r="A16" s="59" t="s">
        <v>18</v>
      </c>
      <c r="B16" s="60">
        <f>B12/((B20*B21)+(B27*B28))</f>
        <v>3.4378159757330637</v>
      </c>
      <c r="C16" s="61" t="s">
        <v>36</v>
      </c>
    </row>
    <row r="17" spans="1:3">
      <c r="A17" s="38"/>
      <c r="B17" s="39"/>
      <c r="C17" s="40"/>
    </row>
    <row r="18" spans="1:3">
      <c r="A18" s="23" t="s">
        <v>32</v>
      </c>
      <c r="B18" s="23"/>
      <c r="C18" s="23"/>
    </row>
    <row r="19" spans="1:3">
      <c r="A19" s="14" t="s">
        <v>7</v>
      </c>
      <c r="B19" s="24">
        <f>B4</f>
        <v>40</v>
      </c>
      <c r="C19" s="14" t="s">
        <v>27</v>
      </c>
    </row>
    <row r="20" spans="1:3">
      <c r="A20" s="21" t="s">
        <v>8</v>
      </c>
      <c r="B20" s="22">
        <f>B19*B14</f>
        <v>172</v>
      </c>
      <c r="C20" s="21"/>
    </row>
    <row r="21" spans="1:3">
      <c r="A21" s="21" t="s">
        <v>16</v>
      </c>
      <c r="B21" s="25">
        <f>B5+1</f>
        <v>1.5</v>
      </c>
      <c r="C21" s="4"/>
    </row>
    <row r="22" spans="1:3" ht="15.75" thickBot="1">
      <c r="A22" s="31" t="s">
        <v>17</v>
      </c>
      <c r="B22" s="32">
        <f>B16*B21</f>
        <v>5.1567239635995961</v>
      </c>
      <c r="C22" s="21"/>
    </row>
    <row r="23" spans="1:3" s="50" customFormat="1" ht="19.5" thickBot="1">
      <c r="A23" s="47" t="s">
        <v>29</v>
      </c>
      <c r="B23" s="48">
        <f>B20*B22</f>
        <v>886.95652173913049</v>
      </c>
      <c r="C23" s="49" t="s">
        <v>26</v>
      </c>
    </row>
    <row r="24" spans="1:3">
      <c r="A24" s="1"/>
      <c r="B24" s="41"/>
      <c r="C24" s="42"/>
    </row>
    <row r="25" spans="1:3">
      <c r="A25" s="15" t="s">
        <v>21</v>
      </c>
      <c r="B25" s="2"/>
      <c r="C25" s="13"/>
    </row>
    <row r="26" spans="1:3">
      <c r="A26" s="26" t="s">
        <v>9</v>
      </c>
      <c r="B26" s="27">
        <f>B13-B19</f>
        <v>10</v>
      </c>
      <c r="C26" s="26" t="s">
        <v>28</v>
      </c>
    </row>
    <row r="27" spans="1:3">
      <c r="A27" s="21" t="s">
        <v>10</v>
      </c>
      <c r="B27" s="22">
        <f>B26*B14</f>
        <v>43</v>
      </c>
      <c r="C27" s="21"/>
    </row>
    <row r="28" spans="1:3">
      <c r="A28" s="21" t="s">
        <v>19</v>
      </c>
      <c r="B28" s="25">
        <f>B6+1</f>
        <v>0.9</v>
      </c>
      <c r="C28" s="4"/>
    </row>
    <row r="29" spans="1:3" ht="15.75" thickBot="1">
      <c r="A29" s="31" t="s">
        <v>20</v>
      </c>
      <c r="B29" s="32">
        <f>B28*B16</f>
        <v>3.0940343781597575</v>
      </c>
      <c r="C29" s="21"/>
    </row>
    <row r="30" spans="1:3" s="50" customFormat="1" ht="19.5" thickBot="1">
      <c r="A30" s="51" t="s">
        <v>30</v>
      </c>
      <c r="B30" s="52">
        <f>B27*B29</f>
        <v>133.04347826086956</v>
      </c>
      <c r="C30" s="53" t="s">
        <v>31</v>
      </c>
    </row>
    <row r="31" spans="1:3">
      <c r="A31" s="44" t="s">
        <v>13</v>
      </c>
      <c r="B31" s="45">
        <f>B23+B30</f>
        <v>1020</v>
      </c>
      <c r="C31" s="46" t="s">
        <v>14</v>
      </c>
    </row>
    <row r="32" spans="1:3">
      <c r="A32" s="1"/>
      <c r="B32" s="11"/>
      <c r="C32" s="12"/>
    </row>
    <row r="33" spans="1:3">
      <c r="A33" s="28" t="s">
        <v>15</v>
      </c>
      <c r="B33" s="3"/>
      <c r="C33" s="29"/>
    </row>
    <row r="34" spans="1:3">
      <c r="A34" s="33" t="s">
        <v>11</v>
      </c>
      <c r="B34" s="34">
        <f>B7</f>
        <v>0.05</v>
      </c>
      <c r="C34" s="35" t="s">
        <v>49</v>
      </c>
    </row>
    <row r="35" spans="1:3" ht="15.75" thickBot="1">
      <c r="A35" s="30" t="s">
        <v>12</v>
      </c>
      <c r="B35" s="9">
        <f>B30*B34</f>
        <v>6.6521739130434785</v>
      </c>
      <c r="C35" s="30"/>
    </row>
    <row r="36" spans="1:3" s="50" customFormat="1" ht="19.5" thickBot="1">
      <c r="A36" s="54" t="s">
        <v>33</v>
      </c>
      <c r="B36" s="55">
        <f>B30-B35</f>
        <v>126.39130434782608</v>
      </c>
      <c r="C36" s="56" t="s">
        <v>37</v>
      </c>
    </row>
  </sheetData>
  <sheetProtection sheet="1" objects="1" scenarios="1" formatColumns="0" formatRows="0"/>
  <mergeCells count="4">
    <mergeCell ref="A18:C18"/>
    <mergeCell ref="A25:C25"/>
    <mergeCell ref="A33:C33"/>
    <mergeCell ref="A1:C1"/>
  </mergeCells>
  <pageMargins left="0.75" right="0.75" top="1" bottom="1" header="0.5" footer="0.5"/>
  <ignoredErrors>
    <ignoredError sqref="B2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61A2-9CA7-45B4-B69C-759A11DE5E4E}">
  <dimension ref="A2:C15"/>
  <sheetViews>
    <sheetView workbookViewId="0"/>
  </sheetViews>
  <sheetFormatPr defaultRowHeight="15"/>
  <cols>
    <col min="1" max="1" width="38.7109375" customWidth="1"/>
    <col min="2" max="2" width="20.42578125" customWidth="1"/>
    <col min="3" max="3" width="99.7109375" customWidth="1"/>
  </cols>
  <sheetData>
    <row r="2" spans="1:3" ht="15.75">
      <c r="A2" s="75" t="s">
        <v>3</v>
      </c>
      <c r="B2" s="79">
        <f>'Full Calculator'!B12</f>
        <v>1020</v>
      </c>
      <c r="C2" s="17" t="s">
        <v>39</v>
      </c>
    </row>
    <row r="3" spans="1:3" s="62" customFormat="1" ht="15.75">
      <c r="A3" s="76" t="s">
        <v>29</v>
      </c>
      <c r="B3" s="80">
        <f>'Full Calculator'!B23</f>
        <v>886.95652173913049</v>
      </c>
      <c r="C3" s="16" t="s">
        <v>47</v>
      </c>
    </row>
    <row r="4" spans="1:3" s="62" customFormat="1" ht="15.75">
      <c r="A4" s="77" t="s">
        <v>30</v>
      </c>
      <c r="B4" s="81">
        <f>'Full Calculator'!B30</f>
        <v>133.04347826086956</v>
      </c>
      <c r="C4" s="10" t="s">
        <v>48</v>
      </c>
    </row>
    <row r="5" spans="1:3" s="62" customFormat="1" ht="15.75">
      <c r="A5" s="78" t="s">
        <v>38</v>
      </c>
      <c r="B5" s="82">
        <f>'Full Calculator'!B36</f>
        <v>126.39130434782608</v>
      </c>
      <c r="C5" s="43" t="s">
        <v>37</v>
      </c>
    </row>
    <row r="9" spans="1:3" s="50" customFormat="1" ht="18.75">
      <c r="A9"/>
      <c r="B9"/>
      <c r="C9"/>
    </row>
    <row r="15" spans="1:3" s="50" customFormat="1" ht="18.75">
      <c r="A15"/>
      <c r="B15"/>
      <c r="C15"/>
    </row>
  </sheetData>
  <sheetProtection sheet="1" objects="1" scenario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Calculator</vt:lpstr>
      <vt:lpstr>Simplified 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Jordan Brown</cp:lastModifiedBy>
  <cp:revision/>
  <dcterms:created xsi:type="dcterms:W3CDTF">2026-06-30T21:05:52Z</dcterms:created>
  <dcterms:modified xsi:type="dcterms:W3CDTF">2026-07-28T15:16:04Z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1da4c2-c4f7-4dc9-967c-10d56bd986fd_Enabled">
    <vt:lpwstr>true</vt:lpwstr>
  </property>
  <property fmtid="{D5CDD505-2E9C-101B-9397-08002B2CF9AE}" pid="3" name="MSIP_Label_3d1da4c2-c4f7-4dc9-967c-10d56bd986fd_SetDate">
    <vt:lpwstr>2026-06-30T21:05:54Z</vt:lpwstr>
  </property>
  <property fmtid="{D5CDD505-2E9C-101B-9397-08002B2CF9AE}" pid="4" name="MSIP_Label_3d1da4c2-c4f7-4dc9-967c-10d56bd986fd_Method">
    <vt:lpwstr>Standard</vt:lpwstr>
  </property>
  <property fmtid="{D5CDD505-2E9C-101B-9397-08002B2CF9AE}" pid="5" name="MSIP_Label_3d1da4c2-c4f7-4dc9-967c-10d56bd986fd_Name">
    <vt:lpwstr>Internal</vt:lpwstr>
  </property>
  <property fmtid="{D5CDD505-2E9C-101B-9397-08002B2CF9AE}" pid="6" name="MSIP_Label_3d1da4c2-c4f7-4dc9-967c-10d56bd986fd_SiteId">
    <vt:lpwstr>70ac1e4e-871a-4f88-a922-8961dafa9b52</vt:lpwstr>
  </property>
  <property fmtid="{D5CDD505-2E9C-101B-9397-08002B2CF9AE}" pid="7" name="MSIP_Label_3d1da4c2-c4f7-4dc9-967c-10d56bd986fd_ActionId">
    <vt:lpwstr>24c883e2-2674-41c3-85c7-5c2c66a3534c</vt:lpwstr>
  </property>
  <property fmtid="{D5CDD505-2E9C-101B-9397-08002B2CF9AE}" pid="8" name="MSIP_Label_3d1da4c2-c4f7-4dc9-967c-10d56bd986fd_ContentBits">
    <vt:lpwstr>0</vt:lpwstr>
  </property>
</Properties>
</file>